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942" activeTab="0"/>
  </bookViews>
  <sheets>
    <sheet name="01.01.16 " sheetId="1" r:id="rId1"/>
  </sheets>
  <definedNames>
    <definedName name="_xlnm.Print_Area" localSheetId="0">'01.01.16 '!$A$1:$F$83</definedName>
  </definedNames>
  <calcPr fullCalcOnLoad="1"/>
</workbook>
</file>

<file path=xl/sharedStrings.xml><?xml version="1.0" encoding="utf-8"?>
<sst xmlns="http://schemas.openxmlformats.org/spreadsheetml/2006/main" count="191" uniqueCount="110">
  <si>
    <t>КТКВ</t>
  </si>
  <si>
    <t xml:space="preserve">Начальник фінансового управління </t>
  </si>
  <si>
    <t>Л.В.Писаренко</t>
  </si>
  <si>
    <t>090412</t>
  </si>
  <si>
    <t>090802</t>
  </si>
  <si>
    <t>091102</t>
  </si>
  <si>
    <t>210110</t>
  </si>
  <si>
    <t>ВСЬОГО</t>
  </si>
  <si>
    <t>грн.</t>
  </si>
  <si>
    <t>250404</t>
  </si>
  <si>
    <t>ІНФОРМАЦІЯ</t>
  </si>
  <si>
    <t>091103</t>
  </si>
  <si>
    <t>091106</t>
  </si>
  <si>
    <t>091207</t>
  </si>
  <si>
    <t>110104</t>
  </si>
  <si>
    <t>210105</t>
  </si>
  <si>
    <t>100203</t>
  </si>
  <si>
    <t>070201</t>
  </si>
  <si>
    <t>№ п/п</t>
  </si>
  <si>
    <t>КВК</t>
  </si>
  <si>
    <t>Обсяг фінансування (затверджено  із змінами)</t>
  </si>
  <si>
    <t>03</t>
  </si>
  <si>
    <t>15</t>
  </si>
  <si>
    <t>40</t>
  </si>
  <si>
    <t>24</t>
  </si>
  <si>
    <t>080101</t>
  </si>
  <si>
    <t>080203</t>
  </si>
  <si>
    <t>240601</t>
  </si>
  <si>
    <t xml:space="preserve">КВК   </t>
  </si>
  <si>
    <t>Виконком</t>
  </si>
  <si>
    <t>Управління праці  та  соціального захисту населення</t>
  </si>
  <si>
    <t>Управління  культури  та туризму</t>
  </si>
  <si>
    <t>Управління житлово-комунального господарства та будівництва</t>
  </si>
  <si>
    <t>081009</t>
  </si>
  <si>
    <t>про  обяг  фінансування  місцевих програм</t>
  </si>
  <si>
    <t>1.матеріальна допомога громадянам міста</t>
  </si>
  <si>
    <t>13</t>
  </si>
  <si>
    <t>-</t>
  </si>
  <si>
    <t>Орган з питань фізичної культури та спорту</t>
  </si>
  <si>
    <t>100302</t>
  </si>
  <si>
    <t>160101</t>
  </si>
  <si>
    <t>10</t>
  </si>
  <si>
    <t>070101</t>
  </si>
  <si>
    <t>070401</t>
  </si>
  <si>
    <t>130107</t>
  </si>
  <si>
    <t>130203</t>
  </si>
  <si>
    <t>03,15</t>
  </si>
  <si>
    <t>03,40</t>
  </si>
  <si>
    <t xml:space="preserve">Вик.С.П.Шовкун, Н.Ф. Шубіна  7-17-49 </t>
  </si>
  <si>
    <t>Назва програми, що  фінансується з місцевих бюджетів у 2015 році</t>
  </si>
  <si>
    <t>Міська Програма покращення акушерсько-гінекологічної  допомоги  жінкам міста Ніжин на 2015 рік  (с.ф.)</t>
  </si>
  <si>
    <t>Міська Програма медичного забезпечення окремих груп дітей та за певними категоріями захворювань  у  разі амбулаторного  лікування на 2015 рік (з.ф.)</t>
  </si>
  <si>
    <t>Міська  цільова соціальна програма протидії захворюванню на туберкульоз на  2015 рік (з.ф.)</t>
  </si>
  <si>
    <t xml:space="preserve">Міська  цільова довгострокова програма «Забезпечення централізованих заходів з лікування хворих на цукровий та нецукровий діабет »  на  2014 - 2018 рр. (з.ф.)
</t>
  </si>
  <si>
    <t>Міська  цільової програми «Турбота»   на  2015 рік ,  всього (з.ф.)</t>
  </si>
  <si>
    <t>2.компенсаційні  виплати за пільговий  проїзд  окремих категорій громадян</t>
  </si>
  <si>
    <t>Програма підтримки багатодітних сімей на 2012-2015 роки.(з.ф.)</t>
  </si>
  <si>
    <t>010116</t>
  </si>
  <si>
    <t xml:space="preserve">Міська Програма медичного забезпечення окремої групи хворих та за певною категорією захворювання  у  разі амбулаторного  лікування на 2015 рік (з.ф.)
</t>
  </si>
  <si>
    <t xml:space="preserve">Міська  цільова Програма підтримки учасників антитерористичної операції та членів їх сімей – мешканців міста Ніжина  на  2015 рік (з.ф.)
</t>
  </si>
  <si>
    <t>091101</t>
  </si>
  <si>
    <t>Міська програма "Ніжин - дітям" на період до 2016 року (з.ф.)</t>
  </si>
  <si>
    <t>Програма соціальної  підтримки сім’ї, дітей та  молоді на 2015 рік (з.ф.)</t>
  </si>
  <si>
    <t xml:space="preserve">Міська програма "Молодь Ніжина" на період до 2015 року </t>
  </si>
  <si>
    <t>Програма виплати  стипендій обдарованій учнівській та студентській молоді міста на 2015 рік</t>
  </si>
  <si>
    <t>Міська програма управління та відчуження комунального майна на 2015 рік</t>
  </si>
  <si>
    <t>Міська програма передачі земельних ділянок у власність або у користування на 2015 рік (з.ф,с.ф)</t>
  </si>
  <si>
    <t>Міська програма "Назустріч людям" на 2015 рік</t>
  </si>
  <si>
    <t>Програма юридичного обслуговування Ніжинської міської ради та виконавчого комітету Ніжинської міської ради на 2015 рік</t>
  </si>
  <si>
    <t>Програма з виконання  власних повноважень Ніжинської міської ради на 2015 рік (з.ф.)</t>
  </si>
  <si>
    <t>Міська цільова програма висвітлення діяльності Ніжинської міської ради та її  виконавчого комітету  на 2015 рік</t>
  </si>
  <si>
    <t xml:space="preserve">Програма підтримки діяльності та розвитку органів самоорганізації населення міста Ніжина на 2015 рік                                
</t>
  </si>
  <si>
    <t>Програма розвитку функціонування центру надання адміністративних послуг Ніжинської міської ради на 2015 рік (з.ф., с.ф.)</t>
  </si>
  <si>
    <t>130102</t>
  </si>
  <si>
    <t>Цільова програма  розвитку Комплексної дитячо-юнацької спортивної школи Ніжинського  місцевого  осередку фізкультурно- спортивного товариства "Спартак" на 2015 рік</t>
  </si>
  <si>
    <t>130106</t>
  </si>
  <si>
    <t>Міська цільова програма з надання пільг на оплату житлово-комунальних  та інших  послуг на 2015 рік (з.ф.)</t>
  </si>
  <si>
    <t>091209</t>
  </si>
  <si>
    <t>Міська цільова програма підтримки діяльності Ніжинської міської організації ветеранів війни та праці на 2015 рік</t>
  </si>
  <si>
    <t>Програма  розвитку культури, мистецтва, туризму і  охорони культурної спадщини 
 на  2015 рік (з.ф., с.ф.)</t>
  </si>
  <si>
    <t>Управління освіти</t>
  </si>
  <si>
    <t>Міська цільова Програма «Збереження та відновлення меморіальних пам'яток періоду Великої Вітчизняної війни 1941—1945 років у м. Ніжині на 2014—2019 роки»</t>
  </si>
  <si>
    <t xml:space="preserve">Міська цільова програма "Забезпечення корегування Генерального плану забудови міста Ніжина на 2014-2015 роки"  </t>
  </si>
  <si>
    <t>Міська програма  з  охорони життя  людей  на  водних  об’єктах м. Ніжина  на  2015 рік</t>
  </si>
  <si>
    <t>Міська  цільова  програма   «Облаштування квартир мешканців пільгової категорії м. Ніжина та гуртожитку Ніжинського учбово-виробничого підприємства Українське товариство сліпих (УТОС) електробойлерами для підігріву води у 2015 році»</t>
  </si>
  <si>
    <t xml:space="preserve">Міська цільова Програма енергозбереження та енергоефективності на  2015-2019 роки (з.ф., с.ф.)  </t>
  </si>
  <si>
    <t>75</t>
  </si>
  <si>
    <t>Програма розвитку фізичної культури і спорту, фінансової підтримки кращих спортсменів та покращення матеріально-технічної спортивної бази міста на 2015 рік (з.ф., с.ф.)</t>
  </si>
  <si>
    <t>Міська цільова програма “ Капітальний ремонт ліфтів житлових будинків у 2015 р." (с.ф.)</t>
  </si>
  <si>
    <t>Міська цільова  програма "Розвиток безпеки  дорожнього  руху в м. Ніжині на 2015 р." (з.ф., с.ф.)</t>
  </si>
  <si>
    <t>Міська програма громадських оплачуваних робіт на 2015рік</t>
  </si>
  <si>
    <t xml:space="preserve">Міська цільова Програма «Розвитку та збереження зелених насаджень на 2014 - 2015 роки» </t>
  </si>
  <si>
    <t xml:space="preserve">Міська цільова програма "Реконструкція та розвиток кладовищ міста на 2015 р." </t>
  </si>
  <si>
    <t xml:space="preserve">Міська цільова Програма «Удосконалення системи поводження з твердими побутовими відходами м. Ніжина на період 2015 р.»  </t>
  </si>
  <si>
    <t xml:space="preserve">Міська цільова програма «Охорона довкілля та раціональне використання природних ресурсів м. Ніжина на період 2015-2017 рр.» </t>
  </si>
  <si>
    <t>Міська цільова програма розвитку дошкільної освіти на 2011-2017 роки (с.ф.)</t>
  </si>
  <si>
    <t>Міська програма «Соціальний захист учнів загальноосвітніх навчальних закладів м. Ніжина шляхом організації гарячого харчування (сніданків) у 2015 році» (з.ф.)</t>
  </si>
  <si>
    <t>Міська цільова соціальна програма розвитку позашкільної освіти та підтримки обдарованої молоді на період  до 2015 року (з.ф.)</t>
  </si>
  <si>
    <t>Міська цільова програма "Сприяння створенню та забезпечення функціонування об’єднань співвласників багатоквартирних будинків у м. Ніжині ні 2015 рік"</t>
  </si>
  <si>
    <t>070201, 070401</t>
  </si>
  <si>
    <t>Міська цільова програма "Розвитку та фінансової підтримки комунальних підприємств м. Ніжина на 2015 рік"(з.ф.,с.ф.)</t>
  </si>
  <si>
    <t>250404,   180409</t>
  </si>
  <si>
    <t>Міська програма "Відпочинок та оздоровлення дітей м. Ніжина на 2012-2016 роки" (з.ф.)</t>
  </si>
  <si>
    <t>Міська програма допризовної підготовки, військово-патріотичного виховання молоді, призову громадян України на строкову військову службу та виконання заходів з мобілізації у 2015-2020 роках</t>
  </si>
  <si>
    <t xml:space="preserve">Міська програма «Бджільництво і школа – партнери та друзі на 2015-2018р.р.»
</t>
  </si>
  <si>
    <t xml:space="preserve">м. Ніжина за 2015 р.                         </t>
  </si>
  <si>
    <t>Касові видатки за 2015 р.</t>
  </si>
  <si>
    <t>Міська програма громадських оплачуваних робіт на 2015 рік.</t>
  </si>
  <si>
    <t>Міська цільова програма розвитку цивільного захисту м. Ніжина на 2015 рік (з.ф., с.ф.)</t>
  </si>
  <si>
    <t>Міська цільова програма "Сприяння створенню та забезпечення функціонування ОСББ у м.Ніжині на 2015 рік"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</si>
</sst>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#,##0.0"/>
    <numFmt numFmtId="176" formatCode="#,##0_ ;\-#,##0\ "/>
    <numFmt numFmtId="177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top"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9" fillId="33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47" fillId="34" borderId="10" xfId="54" applyFont="1" applyFill="1" applyBorder="1" applyAlignment="1">
      <alignment horizontal="left" vertical="center" wrapText="1"/>
      <protection/>
    </xf>
    <xf numFmtId="0" fontId="47" fillId="34" borderId="0" xfId="0" applyFont="1" applyFill="1" applyAlignment="1">
      <alignment wrapText="1"/>
    </xf>
    <xf numFmtId="0" fontId="47" fillId="34" borderId="10" xfId="0" applyFont="1" applyFill="1" applyBorder="1" applyAlignment="1">
      <alignment vertical="center" wrapText="1"/>
    </xf>
    <xf numFmtId="0" fontId="48" fillId="34" borderId="10" xfId="54" applyFont="1" applyFill="1" applyBorder="1" applyAlignment="1">
      <alignment horizontal="center" vertical="center" wrapText="1"/>
      <protection/>
    </xf>
    <xf numFmtId="0" fontId="48" fillId="34" borderId="10" xfId="0" applyFont="1" applyFill="1" applyBorder="1" applyAlignment="1">
      <alignment horizontal="center" vertical="center" wrapText="1"/>
    </xf>
    <xf numFmtId="49" fontId="48" fillId="34" borderId="10" xfId="54" applyNumberFormat="1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8" fillId="34" borderId="11" xfId="54" applyNumberFormat="1" applyFont="1" applyFill="1" applyBorder="1" applyAlignment="1">
      <alignment horizontal="center" vertical="center" wrapText="1"/>
      <protection/>
    </xf>
    <xf numFmtId="49" fontId="5" fillId="34" borderId="0" xfId="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left" vertical="center" wrapText="1"/>
    </xf>
    <xf numFmtId="174" fontId="5" fillId="34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72" fontId="8" fillId="0" borderId="10" xfId="61" applyNumberFormat="1" applyFont="1" applyFill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center" vertical="center" wrapText="1"/>
    </xf>
    <xf numFmtId="172" fontId="11" fillId="34" borderId="0" xfId="61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vertical="center" wrapText="1"/>
    </xf>
    <xf numFmtId="2" fontId="10" fillId="34" borderId="0" xfId="0" applyNumberFormat="1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justify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176" fontId="7" fillId="0" borderId="10" xfId="61" applyNumberFormat="1" applyFont="1" applyFill="1" applyBorder="1" applyAlignment="1">
      <alignment horizontal="center" vertical="center"/>
    </xf>
    <xf numFmtId="176" fontId="7" fillId="0" borderId="10" xfId="61" applyNumberFormat="1" applyFont="1" applyFill="1" applyBorder="1" applyAlignment="1">
      <alignment horizontal="center" vertical="center" wrapText="1"/>
    </xf>
    <xf numFmtId="176" fontId="47" fillId="0" borderId="10" xfId="61" applyNumberFormat="1" applyFont="1" applyFill="1" applyBorder="1" applyAlignment="1">
      <alignment horizontal="center" vertical="center" wrapText="1"/>
    </xf>
    <xf numFmtId="176" fontId="9" fillId="0" borderId="10" xfId="61" applyNumberFormat="1" applyFont="1" applyFill="1" applyBorder="1" applyAlignment="1">
      <alignment horizontal="center" vertical="center" wrapText="1"/>
    </xf>
    <xf numFmtId="169" fontId="5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6" fontId="7" fillId="0" borderId="10" xfId="61" applyNumberFormat="1" applyFont="1" applyFill="1" applyBorder="1" applyAlignment="1">
      <alignment horizontal="right" vertical="center"/>
    </xf>
    <xf numFmtId="176" fontId="7" fillId="0" borderId="10" xfId="61" applyNumberFormat="1" applyFont="1" applyFill="1" applyBorder="1" applyAlignment="1">
      <alignment horizontal="right" vertical="center" wrapText="1"/>
    </xf>
    <xf numFmtId="176" fontId="47" fillId="0" borderId="10" xfId="61" applyNumberFormat="1" applyFont="1" applyFill="1" applyBorder="1" applyAlignment="1">
      <alignment horizontal="right" vertical="center" wrapText="1"/>
    </xf>
    <xf numFmtId="176" fontId="9" fillId="0" borderId="10" xfId="61" applyNumberFormat="1" applyFont="1" applyFill="1" applyBorder="1" applyAlignment="1">
      <alignment horizontal="right" vertical="center" wrapText="1"/>
    </xf>
    <xf numFmtId="0" fontId="47" fillId="34" borderId="10" xfId="54" applyFont="1" applyFill="1" applyBorder="1" applyAlignment="1">
      <alignment horizontal="justify" vertical="center" wrapText="1"/>
      <protection/>
    </xf>
    <xf numFmtId="175" fontId="7" fillId="0" borderId="10" xfId="48" applyNumberFormat="1" applyFont="1" applyFill="1" applyBorder="1" applyAlignment="1">
      <alignment vertical="center" wrapText="1"/>
      <protection/>
    </xf>
    <xf numFmtId="17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righ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175" fontId="7" fillId="0" borderId="10" xfId="48" applyNumberFormat="1" applyFont="1" applyFill="1" applyBorder="1" applyAlignment="1">
      <alignment horizontal="justify" vertical="center" wrapText="1"/>
      <protection/>
    </xf>
    <xf numFmtId="3" fontId="49" fillId="0" borderId="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169" fontId="5" fillId="0" borderId="10" xfId="0" applyNumberFormat="1" applyFont="1" applyFill="1" applyBorder="1" applyAlignment="1">
      <alignment horizontal="right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169" fontId="48" fillId="0" borderId="10" xfId="0" applyNumberFormat="1" applyFont="1" applyFill="1" applyBorder="1" applyAlignment="1">
      <alignment horizontal="righ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5" fillId="33" borderId="10" xfId="54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Normal="166" zoomScaleSheetLayoutView="100" zoomScalePageLayoutView="0" workbookViewId="0" topLeftCell="A73">
      <selection activeCell="F24" sqref="F24"/>
    </sheetView>
  </sheetViews>
  <sheetFormatPr defaultColWidth="9.125" defaultRowHeight="12.75"/>
  <cols>
    <col min="1" max="1" width="4.00390625" style="18" customWidth="1"/>
    <col min="2" max="2" width="5.00390625" style="19" customWidth="1"/>
    <col min="3" max="3" width="9.875" style="20" customWidth="1"/>
    <col min="4" max="4" width="44.625" style="24" customWidth="1"/>
    <col min="5" max="5" width="14.375" style="20" customWidth="1"/>
    <col min="6" max="6" width="17.125" style="18" customWidth="1"/>
    <col min="7" max="7" width="11.125" style="20" bestFit="1" customWidth="1"/>
    <col min="8" max="16384" width="9.125" style="20" customWidth="1"/>
  </cols>
  <sheetData>
    <row r="1" spans="4:6" ht="16.5">
      <c r="D1" s="64" t="s">
        <v>10</v>
      </c>
      <c r="E1" s="64"/>
      <c r="F1" s="64"/>
    </row>
    <row r="2" spans="3:6" ht="19.5" customHeight="1">
      <c r="C2" s="2"/>
      <c r="D2" s="65" t="s">
        <v>34</v>
      </c>
      <c r="E2" s="65"/>
      <c r="F2" s="65"/>
    </row>
    <row r="3" spans="3:6" ht="18.75" customHeight="1">
      <c r="C3" s="3"/>
      <c r="D3" s="66" t="s">
        <v>105</v>
      </c>
      <c r="E3" s="66"/>
      <c r="F3" s="4" t="s">
        <v>8</v>
      </c>
    </row>
    <row r="4" spans="1:6" ht="54" customHeight="1">
      <c r="A4" s="5" t="s">
        <v>18</v>
      </c>
      <c r="B4" s="21" t="s">
        <v>19</v>
      </c>
      <c r="C4" s="5" t="s">
        <v>0</v>
      </c>
      <c r="D4" s="5" t="s">
        <v>49</v>
      </c>
      <c r="E4" s="5" t="s">
        <v>20</v>
      </c>
      <c r="F4" s="5" t="s">
        <v>106</v>
      </c>
    </row>
    <row r="5" spans="1:6" ht="30.75" customHeight="1">
      <c r="A5" s="91">
        <v>1</v>
      </c>
      <c r="B5" s="62"/>
      <c r="C5" s="62"/>
      <c r="D5" s="44" t="s">
        <v>85</v>
      </c>
      <c r="E5" s="46">
        <f>SUM(E6:E15)</f>
        <v>1714096</v>
      </c>
      <c r="F5" s="51">
        <f>SUM(F6:F15)</f>
        <v>1646719</v>
      </c>
    </row>
    <row r="6" spans="1:6" s="26" customFormat="1" ht="14.25" customHeight="1">
      <c r="A6" s="92"/>
      <c r="B6" s="86" t="s">
        <v>21</v>
      </c>
      <c r="C6" s="27" t="s">
        <v>57</v>
      </c>
      <c r="D6" s="94"/>
      <c r="E6" s="30">
        <f>1251+142800</f>
        <v>144051</v>
      </c>
      <c r="F6" s="68">
        <v>142507</v>
      </c>
    </row>
    <row r="7" spans="1:6" s="26" customFormat="1" ht="15.75" customHeight="1">
      <c r="A7" s="92"/>
      <c r="B7" s="87"/>
      <c r="C7" s="27" t="s">
        <v>60</v>
      </c>
      <c r="D7" s="95"/>
      <c r="E7" s="30">
        <f>896+66779</f>
        <v>67675</v>
      </c>
      <c r="F7" s="68">
        <f>63461</f>
        <v>63461</v>
      </c>
    </row>
    <row r="8" spans="1:6" s="26" customFormat="1" ht="15.75" customHeight="1">
      <c r="A8" s="92"/>
      <c r="B8" s="88"/>
      <c r="C8" s="27" t="s">
        <v>25</v>
      </c>
      <c r="D8" s="95"/>
      <c r="E8" s="30">
        <v>100000</v>
      </c>
      <c r="F8" s="68">
        <v>96317</v>
      </c>
    </row>
    <row r="9" spans="1:6" s="26" customFormat="1" ht="15.75" customHeight="1">
      <c r="A9" s="92"/>
      <c r="B9" s="86" t="s">
        <v>41</v>
      </c>
      <c r="C9" s="69" t="s">
        <v>42</v>
      </c>
      <c r="D9" s="95"/>
      <c r="E9" s="70">
        <f>6955+404920</f>
        <v>411875</v>
      </c>
      <c r="F9" s="71">
        <f>6951+391046</f>
        <v>397997</v>
      </c>
    </row>
    <row r="10" spans="1:6" s="26" customFormat="1" ht="15" customHeight="1">
      <c r="A10" s="92"/>
      <c r="B10" s="87"/>
      <c r="C10" s="69" t="s">
        <v>17</v>
      </c>
      <c r="D10" s="95"/>
      <c r="E10" s="70">
        <f>9000+547000</f>
        <v>556000</v>
      </c>
      <c r="F10" s="71">
        <f>8993+537277</f>
        <v>546270</v>
      </c>
    </row>
    <row r="11" spans="1:6" s="26" customFormat="1" ht="14.25" customHeight="1">
      <c r="A11" s="92"/>
      <c r="B11" s="87"/>
      <c r="C11" s="69" t="s">
        <v>43</v>
      </c>
      <c r="D11" s="95"/>
      <c r="E11" s="70">
        <f>795+34600</f>
        <v>35395</v>
      </c>
      <c r="F11" s="71">
        <f>790+33583</f>
        <v>34373</v>
      </c>
    </row>
    <row r="12" spans="1:6" s="26" customFormat="1" ht="14.25" customHeight="1">
      <c r="A12" s="92"/>
      <c r="B12" s="87"/>
      <c r="C12" s="72" t="s">
        <v>44</v>
      </c>
      <c r="D12" s="95"/>
      <c r="E12" s="45">
        <v>17300</v>
      </c>
      <c r="F12" s="68">
        <v>16792</v>
      </c>
    </row>
    <row r="13" spans="1:6" s="26" customFormat="1" ht="14.25" customHeight="1">
      <c r="A13" s="92"/>
      <c r="B13" s="34" t="s">
        <v>22</v>
      </c>
      <c r="C13" s="72" t="s">
        <v>57</v>
      </c>
      <c r="D13" s="95"/>
      <c r="E13" s="70">
        <v>217100</v>
      </c>
      <c r="F13" s="71">
        <v>216753</v>
      </c>
    </row>
    <row r="14" spans="1:6" s="26" customFormat="1" ht="14.25" customHeight="1">
      <c r="A14" s="92"/>
      <c r="B14" s="27" t="s">
        <v>23</v>
      </c>
      <c r="C14" s="72" t="s">
        <v>57</v>
      </c>
      <c r="D14" s="95"/>
      <c r="E14" s="70">
        <v>135700</v>
      </c>
      <c r="F14" s="71">
        <v>106508</v>
      </c>
    </row>
    <row r="15" spans="1:6" s="26" customFormat="1" ht="14.25" customHeight="1">
      <c r="A15" s="93"/>
      <c r="B15" s="27" t="s">
        <v>86</v>
      </c>
      <c r="C15" s="72" t="s">
        <v>57</v>
      </c>
      <c r="D15" s="96"/>
      <c r="E15" s="45">
        <v>29000</v>
      </c>
      <c r="F15" s="68">
        <v>25741</v>
      </c>
    </row>
    <row r="16" spans="1:7" s="26" customFormat="1" ht="38.25" customHeight="1">
      <c r="A16" s="32">
        <v>2</v>
      </c>
      <c r="B16" s="27" t="s">
        <v>21</v>
      </c>
      <c r="C16" s="27" t="s">
        <v>25</v>
      </c>
      <c r="D16" s="58" t="s">
        <v>51</v>
      </c>
      <c r="E16" s="47">
        <v>90000</v>
      </c>
      <c r="F16" s="53">
        <v>89920</v>
      </c>
      <c r="G16" s="73"/>
    </row>
    <row r="17" spans="1:7" s="26" customFormat="1" ht="36" customHeight="1">
      <c r="A17" s="32">
        <v>3</v>
      </c>
      <c r="B17" s="27" t="s">
        <v>21</v>
      </c>
      <c r="C17" s="27" t="s">
        <v>25</v>
      </c>
      <c r="D17" s="74" t="s">
        <v>58</v>
      </c>
      <c r="E17" s="47">
        <v>268000</v>
      </c>
      <c r="F17" s="59">
        <v>265975</v>
      </c>
      <c r="G17" s="73"/>
    </row>
    <row r="18" spans="1:7" s="26" customFormat="1" ht="25.5" customHeight="1">
      <c r="A18" s="32">
        <v>4</v>
      </c>
      <c r="B18" s="27" t="s">
        <v>21</v>
      </c>
      <c r="C18" s="27" t="s">
        <v>25</v>
      </c>
      <c r="D18" s="58" t="s">
        <v>52</v>
      </c>
      <c r="E18" s="47">
        <v>0</v>
      </c>
      <c r="F18" s="59">
        <v>0</v>
      </c>
      <c r="G18" s="73"/>
    </row>
    <row r="19" spans="1:7" s="26" customFormat="1" ht="37.5" customHeight="1">
      <c r="A19" s="32">
        <v>5</v>
      </c>
      <c r="B19" s="27" t="s">
        <v>21</v>
      </c>
      <c r="C19" s="27" t="s">
        <v>33</v>
      </c>
      <c r="D19" s="58" t="s">
        <v>53</v>
      </c>
      <c r="E19" s="47">
        <v>731171</v>
      </c>
      <c r="F19" s="53">
        <v>731171</v>
      </c>
      <c r="G19" s="73"/>
    </row>
    <row r="20" spans="1:7" s="26" customFormat="1" ht="25.5" customHeight="1">
      <c r="A20" s="32">
        <v>6</v>
      </c>
      <c r="B20" s="27" t="s">
        <v>21</v>
      </c>
      <c r="C20" s="27" t="s">
        <v>26</v>
      </c>
      <c r="D20" s="28" t="s">
        <v>50</v>
      </c>
      <c r="E20" s="47">
        <v>648000</v>
      </c>
      <c r="F20" s="53">
        <v>647700</v>
      </c>
      <c r="G20" s="73"/>
    </row>
    <row r="21" spans="1:7" s="26" customFormat="1" ht="24" customHeight="1">
      <c r="A21" s="83">
        <v>7</v>
      </c>
      <c r="B21" s="34"/>
      <c r="C21" s="27" t="s">
        <v>3</v>
      </c>
      <c r="D21" s="28" t="s">
        <v>54</v>
      </c>
      <c r="E21" s="48">
        <f>E22+E23</f>
        <v>334660</v>
      </c>
      <c r="F21" s="54">
        <f>F22+F23</f>
        <v>334627</v>
      </c>
      <c r="G21" s="73"/>
    </row>
    <row r="22" spans="1:7" s="26" customFormat="1" ht="18" customHeight="1">
      <c r="A22" s="84"/>
      <c r="B22" s="34" t="s">
        <v>21</v>
      </c>
      <c r="C22" s="29"/>
      <c r="D22" s="28" t="s">
        <v>35</v>
      </c>
      <c r="E22" s="48">
        <v>281660</v>
      </c>
      <c r="F22" s="54">
        <v>281627</v>
      </c>
      <c r="G22" s="73"/>
    </row>
    <row r="23" spans="1:7" s="26" customFormat="1" ht="24.75" customHeight="1">
      <c r="A23" s="85"/>
      <c r="B23" s="34" t="s">
        <v>22</v>
      </c>
      <c r="C23" s="31"/>
      <c r="D23" s="28" t="s">
        <v>55</v>
      </c>
      <c r="E23" s="48">
        <v>53000</v>
      </c>
      <c r="F23" s="54">
        <v>53000</v>
      </c>
      <c r="G23" s="73"/>
    </row>
    <row r="24" spans="1:7" s="26" customFormat="1" ht="36" customHeight="1">
      <c r="A24" s="83">
        <v>8</v>
      </c>
      <c r="B24" s="60"/>
      <c r="C24" s="60"/>
      <c r="D24" s="61" t="s">
        <v>59</v>
      </c>
      <c r="E24" s="48">
        <f>E25+E26+E27</f>
        <v>610820</v>
      </c>
      <c r="F24" s="54">
        <f>F25+F26</f>
        <v>583338</v>
      </c>
      <c r="G24" s="73"/>
    </row>
    <row r="25" spans="1:7" s="26" customFormat="1" ht="17.25" customHeight="1">
      <c r="A25" s="84"/>
      <c r="B25" s="80" t="s">
        <v>21</v>
      </c>
      <c r="C25" s="80" t="s">
        <v>3</v>
      </c>
      <c r="D25" s="97"/>
      <c r="E25" s="49">
        <v>528820</v>
      </c>
      <c r="F25" s="55">
        <v>528810</v>
      </c>
      <c r="G25" s="73"/>
    </row>
    <row r="26" spans="1:7" s="26" customFormat="1" ht="18" customHeight="1">
      <c r="A26" s="84"/>
      <c r="B26" s="80" t="s">
        <v>21</v>
      </c>
      <c r="C26" s="80" t="s">
        <v>25</v>
      </c>
      <c r="D26" s="98"/>
      <c r="E26" s="49">
        <v>82000</v>
      </c>
      <c r="F26" s="55">
        <v>54528</v>
      </c>
      <c r="G26" s="73"/>
    </row>
    <row r="27" spans="1:7" s="76" customFormat="1" ht="18" customHeight="1">
      <c r="A27" s="85"/>
      <c r="B27" s="80" t="s">
        <v>23</v>
      </c>
      <c r="C27" s="81" t="s">
        <v>16</v>
      </c>
      <c r="D27" s="99"/>
      <c r="E27" s="49"/>
      <c r="F27" s="55" t="s">
        <v>37</v>
      </c>
      <c r="G27" s="75"/>
    </row>
    <row r="28" spans="1:7" s="26" customFormat="1" ht="27" customHeight="1">
      <c r="A28" s="30">
        <v>9</v>
      </c>
      <c r="B28" s="34" t="s">
        <v>21</v>
      </c>
      <c r="C28" s="31" t="s">
        <v>3</v>
      </c>
      <c r="D28" s="28" t="s">
        <v>56</v>
      </c>
      <c r="E28" s="48">
        <v>39810</v>
      </c>
      <c r="F28" s="54">
        <v>39806</v>
      </c>
      <c r="G28" s="73"/>
    </row>
    <row r="29" spans="1:7" s="26" customFormat="1" ht="12.75">
      <c r="A29" s="67">
        <v>10</v>
      </c>
      <c r="B29" s="34" t="s">
        <v>21</v>
      </c>
      <c r="C29" s="34" t="s">
        <v>4</v>
      </c>
      <c r="D29" s="36" t="s">
        <v>61</v>
      </c>
      <c r="E29" s="48">
        <v>65000</v>
      </c>
      <c r="F29" s="77">
        <v>64179</v>
      </c>
      <c r="G29" s="73"/>
    </row>
    <row r="30" spans="1:7" s="26" customFormat="1" ht="26.25" customHeight="1">
      <c r="A30" s="30">
        <v>11</v>
      </c>
      <c r="B30" s="34" t="s">
        <v>21</v>
      </c>
      <c r="C30" s="34" t="s">
        <v>5</v>
      </c>
      <c r="D30" s="36" t="s">
        <v>62</v>
      </c>
      <c r="E30" s="48">
        <v>25000</v>
      </c>
      <c r="F30" s="54">
        <v>25000</v>
      </c>
      <c r="G30" s="73"/>
    </row>
    <row r="31" spans="1:7" s="26" customFormat="1" ht="12.75">
      <c r="A31" s="67">
        <v>12</v>
      </c>
      <c r="B31" s="34" t="s">
        <v>21</v>
      </c>
      <c r="C31" s="34" t="s">
        <v>11</v>
      </c>
      <c r="D31" s="36" t="s">
        <v>63</v>
      </c>
      <c r="E31" s="48">
        <v>25000</v>
      </c>
      <c r="F31" s="77">
        <v>24968</v>
      </c>
      <c r="G31" s="73"/>
    </row>
    <row r="32" spans="1:7" s="26" customFormat="1" ht="24">
      <c r="A32" s="30">
        <v>13</v>
      </c>
      <c r="B32" s="34" t="s">
        <v>21</v>
      </c>
      <c r="C32" s="34" t="s">
        <v>12</v>
      </c>
      <c r="D32" s="36" t="s">
        <v>64</v>
      </c>
      <c r="E32" s="48">
        <v>28730</v>
      </c>
      <c r="F32" s="54">
        <v>28729</v>
      </c>
      <c r="G32" s="73"/>
    </row>
    <row r="33" spans="1:7" s="26" customFormat="1" ht="24">
      <c r="A33" s="67">
        <v>14</v>
      </c>
      <c r="B33" s="27" t="s">
        <v>21</v>
      </c>
      <c r="C33" s="27" t="s">
        <v>39</v>
      </c>
      <c r="D33" s="36" t="s">
        <v>65</v>
      </c>
      <c r="E33" s="48">
        <v>46600</v>
      </c>
      <c r="F33" s="54">
        <v>46598</v>
      </c>
      <c r="G33" s="73"/>
    </row>
    <row r="34" spans="1:7" s="26" customFormat="1" ht="24">
      <c r="A34" s="30">
        <v>15</v>
      </c>
      <c r="B34" s="27" t="s">
        <v>21</v>
      </c>
      <c r="C34" s="27" t="s">
        <v>40</v>
      </c>
      <c r="D34" s="36" t="s">
        <v>66</v>
      </c>
      <c r="E34" s="48">
        <f>3920+85580</f>
        <v>89500</v>
      </c>
      <c r="F34" s="54">
        <f>3780+39880</f>
        <v>43660</v>
      </c>
      <c r="G34" s="73"/>
    </row>
    <row r="35" spans="1:7" s="26" customFormat="1" ht="26.25">
      <c r="A35" s="67">
        <v>16</v>
      </c>
      <c r="B35" s="27" t="s">
        <v>47</v>
      </c>
      <c r="C35" s="27" t="s">
        <v>15</v>
      </c>
      <c r="D35" s="36" t="s">
        <v>108</v>
      </c>
      <c r="E35" s="48">
        <f>78000+388960+13600</f>
        <v>480560</v>
      </c>
      <c r="F35" s="54">
        <f>77936+347539+13600</f>
        <v>439075</v>
      </c>
      <c r="G35" s="73"/>
    </row>
    <row r="36" spans="1:7" s="26" customFormat="1" ht="12.75">
      <c r="A36" s="30">
        <v>17</v>
      </c>
      <c r="B36" s="27" t="s">
        <v>21</v>
      </c>
      <c r="C36" s="27" t="s">
        <v>9</v>
      </c>
      <c r="D36" s="36" t="s">
        <v>67</v>
      </c>
      <c r="E36" s="48">
        <v>1280</v>
      </c>
      <c r="F36" s="68">
        <v>1280</v>
      </c>
      <c r="G36" s="73"/>
    </row>
    <row r="37" spans="1:7" s="26" customFormat="1" ht="36">
      <c r="A37" s="67">
        <v>18</v>
      </c>
      <c r="B37" s="27" t="s">
        <v>47</v>
      </c>
      <c r="C37" s="27" t="s">
        <v>9</v>
      </c>
      <c r="D37" s="36" t="s">
        <v>68</v>
      </c>
      <c r="E37" s="48">
        <f>70480+50000</f>
        <v>120480</v>
      </c>
      <c r="F37" s="68">
        <f>69954+1849</f>
        <v>71803</v>
      </c>
      <c r="G37" s="73"/>
    </row>
    <row r="38" spans="1:7" s="26" customFormat="1" ht="23.25" customHeight="1">
      <c r="A38" s="30">
        <v>19</v>
      </c>
      <c r="B38" s="27" t="s">
        <v>46</v>
      </c>
      <c r="C38" s="27" t="s">
        <v>9</v>
      </c>
      <c r="D38" s="36" t="s">
        <v>69</v>
      </c>
      <c r="E38" s="48">
        <f>6530+5100</f>
        <v>11630</v>
      </c>
      <c r="F38" s="54">
        <f>6499+5100</f>
        <v>11599</v>
      </c>
      <c r="G38" s="73"/>
    </row>
    <row r="39" spans="1:7" s="26" customFormat="1" ht="30" customHeight="1">
      <c r="A39" s="67">
        <v>20</v>
      </c>
      <c r="B39" s="27" t="s">
        <v>21</v>
      </c>
      <c r="C39" s="27" t="s">
        <v>9</v>
      </c>
      <c r="D39" s="36" t="s">
        <v>70</v>
      </c>
      <c r="E39" s="48">
        <v>25000</v>
      </c>
      <c r="F39" s="54">
        <v>24944</v>
      </c>
      <c r="G39" s="73"/>
    </row>
    <row r="40" spans="1:7" s="26" customFormat="1" ht="30" customHeight="1">
      <c r="A40" s="30">
        <v>21</v>
      </c>
      <c r="B40" s="27" t="s">
        <v>21</v>
      </c>
      <c r="C40" s="27" t="s">
        <v>9</v>
      </c>
      <c r="D40" s="36" t="s">
        <v>71</v>
      </c>
      <c r="E40" s="48">
        <v>15310</v>
      </c>
      <c r="F40" s="68">
        <v>15224</v>
      </c>
      <c r="G40" s="73"/>
    </row>
    <row r="41" spans="1:7" s="26" customFormat="1" ht="36" customHeight="1">
      <c r="A41" s="67">
        <v>22</v>
      </c>
      <c r="B41" s="27" t="s">
        <v>21</v>
      </c>
      <c r="C41" s="27" t="s">
        <v>9</v>
      </c>
      <c r="D41" s="36" t="s">
        <v>72</v>
      </c>
      <c r="E41" s="48">
        <f>16330+28082</f>
        <v>44412</v>
      </c>
      <c r="F41" s="54">
        <f>16310+28082</f>
        <v>44392</v>
      </c>
      <c r="G41" s="73"/>
    </row>
    <row r="42" spans="1:7" s="26" customFormat="1" ht="49.5" customHeight="1">
      <c r="A42" s="83">
        <v>23</v>
      </c>
      <c r="B42" s="60"/>
      <c r="C42" s="60"/>
      <c r="D42" s="36" t="s">
        <v>103</v>
      </c>
      <c r="E42" s="48">
        <f>E43+E44</f>
        <v>60000</v>
      </c>
      <c r="F42" s="54">
        <f>F43+F44</f>
        <v>59966</v>
      </c>
      <c r="G42" s="73"/>
    </row>
    <row r="43" spans="1:7" s="26" customFormat="1" ht="12.75" customHeight="1">
      <c r="A43" s="84"/>
      <c r="B43" s="27" t="s">
        <v>21</v>
      </c>
      <c r="C43" s="27" t="s">
        <v>9</v>
      </c>
      <c r="D43" s="36"/>
      <c r="E43" s="48">
        <v>10000</v>
      </c>
      <c r="F43" s="54">
        <v>10000</v>
      </c>
      <c r="G43" s="73"/>
    </row>
    <row r="44" spans="1:7" s="26" customFormat="1" ht="12.75" customHeight="1">
      <c r="A44" s="85"/>
      <c r="B44" s="27" t="s">
        <v>41</v>
      </c>
      <c r="C44" s="27" t="s">
        <v>17</v>
      </c>
      <c r="D44" s="36"/>
      <c r="E44" s="48">
        <v>50000</v>
      </c>
      <c r="F44" s="54">
        <v>49966</v>
      </c>
      <c r="G44" s="73"/>
    </row>
    <row r="45" spans="1:7" s="26" customFormat="1" ht="24">
      <c r="A45" s="30">
        <v>24</v>
      </c>
      <c r="B45" s="27" t="s">
        <v>41</v>
      </c>
      <c r="C45" s="27" t="s">
        <v>42</v>
      </c>
      <c r="D45" s="36" t="s">
        <v>95</v>
      </c>
      <c r="E45" s="48">
        <v>250000</v>
      </c>
      <c r="F45" s="77">
        <v>232820</v>
      </c>
      <c r="G45" s="73"/>
    </row>
    <row r="46" spans="1:7" s="26" customFormat="1" ht="39.75" customHeight="1">
      <c r="A46" s="67">
        <v>25</v>
      </c>
      <c r="B46" s="27" t="s">
        <v>41</v>
      </c>
      <c r="C46" s="27" t="s">
        <v>17</v>
      </c>
      <c r="D46" s="36" t="s">
        <v>96</v>
      </c>
      <c r="E46" s="48">
        <v>2560000</v>
      </c>
      <c r="F46" s="54">
        <v>2465000</v>
      </c>
      <c r="G46" s="73"/>
    </row>
    <row r="47" spans="1:7" s="26" customFormat="1" ht="30" customHeight="1">
      <c r="A47" s="30">
        <v>26</v>
      </c>
      <c r="B47" s="27" t="s">
        <v>41</v>
      </c>
      <c r="C47" s="27" t="s">
        <v>99</v>
      </c>
      <c r="D47" s="36" t="s">
        <v>102</v>
      </c>
      <c r="E47" s="48">
        <v>760000</v>
      </c>
      <c r="F47" s="77">
        <v>757859</v>
      </c>
      <c r="G47" s="73"/>
    </row>
    <row r="48" spans="1:7" s="26" customFormat="1" ht="30" customHeight="1">
      <c r="A48" s="67">
        <v>27</v>
      </c>
      <c r="B48" s="27" t="s">
        <v>41</v>
      </c>
      <c r="C48" s="27" t="s">
        <v>99</v>
      </c>
      <c r="D48" s="36" t="s">
        <v>104</v>
      </c>
      <c r="E48" s="48">
        <v>0</v>
      </c>
      <c r="F48" s="77">
        <v>0</v>
      </c>
      <c r="G48" s="73"/>
    </row>
    <row r="49" spans="1:7" s="26" customFormat="1" ht="36.75" customHeight="1">
      <c r="A49" s="30">
        <v>28</v>
      </c>
      <c r="B49" s="27" t="s">
        <v>41</v>
      </c>
      <c r="C49" s="27" t="s">
        <v>43</v>
      </c>
      <c r="D49" s="36" t="s">
        <v>97</v>
      </c>
      <c r="E49" s="48">
        <v>10000</v>
      </c>
      <c r="F49" s="54">
        <v>7710</v>
      </c>
      <c r="G49" s="73"/>
    </row>
    <row r="50" spans="1:7" s="26" customFormat="1" ht="36.75" customHeight="1">
      <c r="A50" s="83">
        <v>29</v>
      </c>
      <c r="B50" s="86" t="s">
        <v>36</v>
      </c>
      <c r="C50" s="27"/>
      <c r="D50" s="36" t="s">
        <v>87</v>
      </c>
      <c r="E50" s="48">
        <f>E51+E52</f>
        <v>134500</v>
      </c>
      <c r="F50" s="54">
        <f>F51+F52</f>
        <v>130759</v>
      </c>
      <c r="G50" s="73"/>
    </row>
    <row r="51" spans="1:7" s="26" customFormat="1" ht="16.5" customHeight="1">
      <c r="A51" s="84"/>
      <c r="B51" s="87"/>
      <c r="C51" s="27" t="s">
        <v>73</v>
      </c>
      <c r="D51" s="89"/>
      <c r="E51" s="48">
        <v>127500</v>
      </c>
      <c r="F51" s="54">
        <v>123769</v>
      </c>
      <c r="G51" s="73"/>
    </row>
    <row r="52" spans="1:7" s="26" customFormat="1" ht="15.75" customHeight="1">
      <c r="A52" s="85"/>
      <c r="B52" s="88"/>
      <c r="C52" s="27" t="s">
        <v>75</v>
      </c>
      <c r="D52" s="90"/>
      <c r="E52" s="48">
        <v>7000</v>
      </c>
      <c r="F52" s="54">
        <v>6990</v>
      </c>
      <c r="G52" s="73"/>
    </row>
    <row r="53" spans="1:7" s="26" customFormat="1" ht="60.75" customHeight="1">
      <c r="A53" s="30">
        <v>30</v>
      </c>
      <c r="B53" s="27" t="s">
        <v>36</v>
      </c>
      <c r="C53" s="27" t="s">
        <v>45</v>
      </c>
      <c r="D53" s="36" t="s">
        <v>74</v>
      </c>
      <c r="E53" s="48">
        <v>300000</v>
      </c>
      <c r="F53" s="54">
        <v>300000</v>
      </c>
      <c r="G53" s="73"/>
    </row>
    <row r="54" spans="1:7" s="76" customFormat="1" ht="30" customHeight="1">
      <c r="A54" s="33">
        <v>31</v>
      </c>
      <c r="B54" s="78" t="s">
        <v>22</v>
      </c>
      <c r="C54" s="78" t="s">
        <v>57</v>
      </c>
      <c r="D54" s="35" t="s">
        <v>107</v>
      </c>
      <c r="E54" s="49">
        <v>12500</v>
      </c>
      <c r="F54" s="55">
        <v>12474</v>
      </c>
      <c r="G54" s="75"/>
    </row>
    <row r="55" spans="1:7" s="26" customFormat="1" ht="29.25" customHeight="1">
      <c r="A55" s="30">
        <v>32</v>
      </c>
      <c r="B55" s="27" t="s">
        <v>22</v>
      </c>
      <c r="C55" s="27" t="s">
        <v>13</v>
      </c>
      <c r="D55" s="28" t="s">
        <v>76</v>
      </c>
      <c r="E55" s="48">
        <v>94770</v>
      </c>
      <c r="F55" s="54">
        <v>94765</v>
      </c>
      <c r="G55" s="73"/>
    </row>
    <row r="56" spans="1:7" s="76" customFormat="1" ht="26.25" customHeight="1">
      <c r="A56" s="33">
        <v>33</v>
      </c>
      <c r="B56" s="78" t="s">
        <v>22</v>
      </c>
      <c r="C56" s="78" t="s">
        <v>77</v>
      </c>
      <c r="D56" s="35" t="s">
        <v>78</v>
      </c>
      <c r="E56" s="49">
        <v>50000</v>
      </c>
      <c r="F56" s="79">
        <v>47996</v>
      </c>
      <c r="G56" s="75"/>
    </row>
    <row r="57" spans="1:7" s="26" customFormat="1" ht="36.75" customHeight="1">
      <c r="A57" s="30">
        <v>34</v>
      </c>
      <c r="B57" s="27" t="s">
        <v>24</v>
      </c>
      <c r="C57" s="27" t="s">
        <v>14</v>
      </c>
      <c r="D57" s="28" t="s">
        <v>79</v>
      </c>
      <c r="E57" s="48">
        <f>152794+26971</f>
        <v>179765</v>
      </c>
      <c r="F57" s="54">
        <f>152789+26971</f>
        <v>179760</v>
      </c>
      <c r="G57" s="73"/>
    </row>
    <row r="58" spans="1:7" s="12" customFormat="1" ht="24">
      <c r="A58" s="9">
        <v>35</v>
      </c>
      <c r="B58" s="16" t="s">
        <v>23</v>
      </c>
      <c r="C58" s="14">
        <v>100102</v>
      </c>
      <c r="D58" s="11" t="s">
        <v>88</v>
      </c>
      <c r="E58" s="49">
        <v>830100</v>
      </c>
      <c r="F58" s="55">
        <v>809202</v>
      </c>
      <c r="G58" s="42"/>
    </row>
    <row r="59" spans="1:7" s="12" customFormat="1" ht="36">
      <c r="A59" s="9">
        <v>36</v>
      </c>
      <c r="B59" s="16" t="s">
        <v>23</v>
      </c>
      <c r="C59" s="14">
        <v>250404</v>
      </c>
      <c r="D59" s="57" t="s">
        <v>98</v>
      </c>
      <c r="E59" s="49">
        <v>386588</v>
      </c>
      <c r="F59" s="55">
        <v>386588</v>
      </c>
      <c r="G59" s="42"/>
    </row>
    <row r="60" spans="1:7" s="12" customFormat="1" ht="24">
      <c r="A60" s="9">
        <v>37</v>
      </c>
      <c r="B60" s="16" t="s">
        <v>23</v>
      </c>
      <c r="C60" s="15">
        <v>100203</v>
      </c>
      <c r="D60" s="13" t="s">
        <v>89</v>
      </c>
      <c r="E60" s="49">
        <v>8139276</v>
      </c>
      <c r="F60" s="55">
        <v>7922723</v>
      </c>
      <c r="G60" s="42"/>
    </row>
    <row r="61" spans="1:7" s="12" customFormat="1" ht="24.75" customHeight="1">
      <c r="A61" s="9">
        <v>38</v>
      </c>
      <c r="B61" s="16" t="s">
        <v>23</v>
      </c>
      <c r="C61" s="15">
        <v>100203</v>
      </c>
      <c r="D61" s="8" t="s">
        <v>91</v>
      </c>
      <c r="E61" s="49">
        <v>489498</v>
      </c>
      <c r="F61" s="55">
        <v>489492</v>
      </c>
      <c r="G61" s="42"/>
    </row>
    <row r="62" spans="1:7" s="12" customFormat="1" ht="24" customHeight="1">
      <c r="A62" s="9">
        <v>39</v>
      </c>
      <c r="B62" s="16" t="s">
        <v>23</v>
      </c>
      <c r="C62" s="15">
        <v>100203</v>
      </c>
      <c r="D62" s="8" t="s">
        <v>92</v>
      </c>
      <c r="E62" s="50">
        <v>244350</v>
      </c>
      <c r="F62" s="56">
        <v>244348</v>
      </c>
      <c r="G62" s="42"/>
    </row>
    <row r="63" spans="1:7" s="12" customFormat="1" ht="39" customHeight="1">
      <c r="A63" s="9">
        <v>40</v>
      </c>
      <c r="B63" s="16" t="s">
        <v>23</v>
      </c>
      <c r="C63" s="15">
        <v>100203</v>
      </c>
      <c r="D63" s="8" t="s">
        <v>81</v>
      </c>
      <c r="E63" s="49">
        <v>20063</v>
      </c>
      <c r="F63" s="55">
        <v>16742</v>
      </c>
      <c r="G63" s="42"/>
    </row>
    <row r="64" spans="1:7" s="12" customFormat="1" ht="36">
      <c r="A64" s="9">
        <v>41</v>
      </c>
      <c r="B64" s="16" t="s">
        <v>23</v>
      </c>
      <c r="C64" s="15">
        <v>100203</v>
      </c>
      <c r="D64" s="8" t="s">
        <v>93</v>
      </c>
      <c r="E64" s="49">
        <v>1874000</v>
      </c>
      <c r="F64" s="55">
        <v>1874000</v>
      </c>
      <c r="G64" s="42"/>
    </row>
    <row r="65" spans="1:7" s="12" customFormat="1" ht="12.75">
      <c r="A65" s="9">
        <v>42</v>
      </c>
      <c r="B65" s="16" t="s">
        <v>23</v>
      </c>
      <c r="C65" s="15">
        <v>100203</v>
      </c>
      <c r="D65" s="8" t="s">
        <v>90</v>
      </c>
      <c r="E65" s="49">
        <v>109000</v>
      </c>
      <c r="F65" s="55">
        <v>108564</v>
      </c>
      <c r="G65" s="42"/>
    </row>
    <row r="66" spans="1:7" s="12" customFormat="1" ht="36.75" customHeight="1">
      <c r="A66" s="9">
        <v>43</v>
      </c>
      <c r="B66" s="22" t="s">
        <v>23</v>
      </c>
      <c r="C66" s="15">
        <v>150202</v>
      </c>
      <c r="D66" s="17" t="s">
        <v>82</v>
      </c>
      <c r="E66" s="49">
        <v>731778</v>
      </c>
      <c r="F66" s="55">
        <v>729513</v>
      </c>
      <c r="G66" s="42"/>
    </row>
    <row r="67" spans="1:7" ht="27.75" customHeight="1">
      <c r="A67" s="9">
        <v>44</v>
      </c>
      <c r="B67" s="7" t="s">
        <v>23</v>
      </c>
      <c r="C67" s="7" t="s">
        <v>6</v>
      </c>
      <c r="D67" s="10" t="s">
        <v>83</v>
      </c>
      <c r="E67" s="48">
        <v>109750</v>
      </c>
      <c r="F67" s="54">
        <v>109749</v>
      </c>
      <c r="G67" s="42"/>
    </row>
    <row r="68" spans="1:7" ht="36">
      <c r="A68" s="9">
        <v>45</v>
      </c>
      <c r="B68" s="7" t="s">
        <v>23</v>
      </c>
      <c r="C68" s="7" t="s">
        <v>27</v>
      </c>
      <c r="D68" s="6" t="s">
        <v>94</v>
      </c>
      <c r="E68" s="48">
        <v>292661</v>
      </c>
      <c r="F68" s="54">
        <v>292657</v>
      </c>
      <c r="G68" s="42"/>
    </row>
    <row r="69" spans="1:7" ht="26.25">
      <c r="A69" s="9">
        <v>46</v>
      </c>
      <c r="B69" s="7" t="s">
        <v>23</v>
      </c>
      <c r="C69" s="7" t="s">
        <v>101</v>
      </c>
      <c r="D69" s="6" t="s">
        <v>100</v>
      </c>
      <c r="E69" s="48">
        <v>8298120</v>
      </c>
      <c r="F69" s="54">
        <v>8298118</v>
      </c>
      <c r="G69" s="42"/>
    </row>
    <row r="70" spans="1:7" s="12" customFormat="1" ht="60">
      <c r="A70" s="9">
        <v>47</v>
      </c>
      <c r="B70" s="16" t="s">
        <v>23</v>
      </c>
      <c r="C70" s="16" t="s">
        <v>9</v>
      </c>
      <c r="D70" s="8" t="s">
        <v>84</v>
      </c>
      <c r="E70" s="49">
        <v>20000</v>
      </c>
      <c r="F70" s="52">
        <v>0</v>
      </c>
      <c r="G70" s="42"/>
    </row>
    <row r="71" spans="1:7" s="12" customFormat="1" ht="24">
      <c r="A71" s="9">
        <v>48</v>
      </c>
      <c r="B71" s="16" t="s">
        <v>23</v>
      </c>
      <c r="C71" s="82" t="s">
        <v>9</v>
      </c>
      <c r="D71" s="1" t="s">
        <v>109</v>
      </c>
      <c r="E71" s="48">
        <v>386588</v>
      </c>
      <c r="F71" s="59">
        <v>386588</v>
      </c>
      <c r="G71" s="42"/>
    </row>
    <row r="72" spans="1:7" ht="12.75">
      <c r="A72" s="9"/>
      <c r="B72" s="7"/>
      <c r="C72" s="7"/>
      <c r="D72" s="6" t="s">
        <v>7</v>
      </c>
      <c r="E72" s="37">
        <f>SUM(E5,E16:E21,E24:E50,E53:E70,E71)</f>
        <v>32429186</v>
      </c>
      <c r="F72" s="37">
        <f>SUM(F5,F16:F21,F24:F50,F53:F70,F71)</f>
        <v>31781404</v>
      </c>
      <c r="G72" s="42"/>
    </row>
    <row r="73" spans="3:5" ht="12.75">
      <c r="C73" s="23"/>
      <c r="E73" s="25"/>
    </row>
    <row r="74" spans="1:6" s="40" customFormat="1" ht="27" customHeight="1">
      <c r="A74" s="38" t="s">
        <v>28</v>
      </c>
      <c r="B74" s="38" t="s">
        <v>21</v>
      </c>
      <c r="C74" s="63" t="s">
        <v>29</v>
      </c>
      <c r="D74" s="63"/>
      <c r="E74" s="63"/>
      <c r="F74" s="39"/>
    </row>
    <row r="75" spans="1:6" s="40" customFormat="1" ht="27" customHeight="1">
      <c r="A75" s="38" t="s">
        <v>28</v>
      </c>
      <c r="B75" s="38" t="s">
        <v>41</v>
      </c>
      <c r="C75" s="63" t="s">
        <v>80</v>
      </c>
      <c r="D75" s="63"/>
      <c r="E75" s="63"/>
      <c r="F75" s="39"/>
    </row>
    <row r="76" spans="1:6" s="40" customFormat="1" ht="27" customHeight="1">
      <c r="A76" s="38" t="s">
        <v>28</v>
      </c>
      <c r="B76" s="38" t="s">
        <v>36</v>
      </c>
      <c r="C76" s="43" t="s">
        <v>38</v>
      </c>
      <c r="D76" s="43"/>
      <c r="E76" s="43"/>
      <c r="F76" s="39"/>
    </row>
    <row r="77" spans="1:6" s="40" customFormat="1" ht="24.75" customHeight="1">
      <c r="A77" s="38" t="s">
        <v>28</v>
      </c>
      <c r="B77" s="38" t="s">
        <v>22</v>
      </c>
      <c r="C77" s="63" t="s">
        <v>30</v>
      </c>
      <c r="D77" s="63"/>
      <c r="E77" s="63"/>
      <c r="F77" s="39"/>
    </row>
    <row r="78" spans="1:6" s="40" customFormat="1" ht="25.5" customHeight="1">
      <c r="A78" s="38" t="s">
        <v>28</v>
      </c>
      <c r="B78" s="38" t="s">
        <v>24</v>
      </c>
      <c r="C78" s="63" t="s">
        <v>31</v>
      </c>
      <c r="D78" s="63"/>
      <c r="E78" s="63"/>
      <c r="F78" s="39"/>
    </row>
    <row r="79" spans="1:6" s="40" customFormat="1" ht="25.5" customHeight="1">
      <c r="A79" s="38" t="s">
        <v>28</v>
      </c>
      <c r="B79" s="38" t="s">
        <v>23</v>
      </c>
      <c r="C79" s="63" t="s">
        <v>32</v>
      </c>
      <c r="D79" s="63"/>
      <c r="E79" s="63"/>
      <c r="F79" s="41"/>
    </row>
    <row r="80" spans="1:6" s="40" customFormat="1" ht="12.75">
      <c r="A80" s="38"/>
      <c r="B80" s="38"/>
      <c r="C80" s="63"/>
      <c r="D80" s="63"/>
      <c r="E80" s="63"/>
      <c r="F80" s="41"/>
    </row>
    <row r="81" spans="3:6" ht="12.75">
      <c r="C81" s="23"/>
      <c r="D81" s="24" t="s">
        <v>1</v>
      </c>
      <c r="E81" s="4" t="s">
        <v>2</v>
      </c>
      <c r="F81" s="20"/>
    </row>
    <row r="82" spans="3:6" ht="12.75">
      <c r="C82" s="23"/>
      <c r="E82" s="4"/>
      <c r="F82" s="20"/>
    </row>
    <row r="83" ht="12.75">
      <c r="D83" s="24" t="s">
        <v>48</v>
      </c>
    </row>
  </sheetData>
  <sheetProtection/>
  <mergeCells count="11">
    <mergeCell ref="A42:A44"/>
    <mergeCell ref="A50:A52"/>
    <mergeCell ref="B50:B52"/>
    <mergeCell ref="D51:D52"/>
    <mergeCell ref="A5:A15"/>
    <mergeCell ref="B6:B8"/>
    <mergeCell ref="D6:D15"/>
    <mergeCell ref="B9:B12"/>
    <mergeCell ref="A21:A23"/>
    <mergeCell ref="A24:A27"/>
    <mergeCell ref="D25:D27"/>
  </mergeCells>
  <printOptions/>
  <pageMargins left="0.7" right="0.7" top="0.31" bottom="0.32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admin1</cp:lastModifiedBy>
  <cp:lastPrinted>2017-07-05T07:16:43Z</cp:lastPrinted>
  <dcterms:created xsi:type="dcterms:W3CDTF">2010-01-25T13:09:52Z</dcterms:created>
  <dcterms:modified xsi:type="dcterms:W3CDTF">2019-08-30T06:24:16Z</dcterms:modified>
  <cp:category/>
  <cp:version/>
  <cp:contentType/>
  <cp:contentStatus/>
</cp:coreProperties>
</file>